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325" activeTab="0"/>
  </bookViews>
  <sheets>
    <sheet name="ZiMEK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<sst xmlns="http://schemas.openxmlformats.org/spreadsheetml/2006/main" count="46" uniqueCount="46">
  <si>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Jawa Pérák</t>
  </si>
  <si>
    <t>ČZ 150 C</t>
  </si>
  <si>
    <t>Jawa na 19´´kolech</t>
  </si>
  <si>
    <t>ČZ na 19´´kolech</t>
  </si>
  <si>
    <t>1954-1972</t>
  </si>
  <si>
    <t>1964-1969</t>
  </si>
  <si>
    <t>1962-1969</t>
  </si>
  <si>
    <t>1950-1954</t>
  </si>
  <si>
    <t>1946-1954</t>
  </si>
  <si>
    <t>přibližné časové určení</t>
  </si>
  <si>
    <t>p - předkop (cm)</t>
  </si>
  <si>
    <t>legenda:</t>
  </si>
  <si>
    <t>vodorovná vzdálenost osy stupačky od kolmého průmětu osy otáčení motocyklistova kyčelního kloubu</t>
  </si>
  <si>
    <t xml:space="preserve">typová řada motocyklu </t>
  </si>
  <si>
    <t>předkop:</t>
  </si>
  <si>
    <t>ZiMEK</t>
  </si>
  <si>
    <t>Zippichův motocyklový ergonomický koeficient</t>
  </si>
  <si>
    <t>kolenní úhel (rad)</t>
  </si>
  <si>
    <t>kolenní úhel (°)</t>
  </si>
  <si>
    <t>1974-1984</t>
  </si>
  <si>
    <t xml:space="preserve">vzdálenost středu horního okraje stupačky od dolní hrany náměrného pravítka položeného na sedlo řidiče v nezatíženém stavu v ose otáčení kyčelního kloubu    </t>
  </si>
  <si>
    <t>Jawa 634</t>
  </si>
  <si>
    <t>Jawa a ČZ na 16´´kolech</t>
  </si>
  <si>
    <t>cos alfa</t>
  </si>
  <si>
    <t>jiný motocykl</t>
  </si>
  <si>
    <t>délka lýtkové kosti (kloub-podrážka):</t>
  </si>
  <si>
    <t>zadej svou tělesnou výšku v cm:</t>
  </si>
  <si>
    <t>délka stehenní kosti (kloub-kloub):</t>
  </si>
  <si>
    <t>x - biometrická tětiva kolenního úhlu (cm)</t>
  </si>
  <si>
    <t>bio.tětiva kolenního úhlu:</t>
  </si>
  <si>
    <t>chodidlový úhel (rad)</t>
  </si>
  <si>
    <t>chodidlový úhel:</t>
  </si>
  <si>
    <t xml:space="preserve"> chodidlový úhel (°)</t>
  </si>
  <si>
    <t>úhel mezi holení kostí a chodidlem motocyklisty ve vodorovné poloze - základní poloha pro obsluhu pák brzdy a řazení</t>
  </si>
  <si>
    <t>kolenní úhel:</t>
  </si>
  <si>
    <t>úhel mezi lýtkovou a stehenní kostí sedícího motocyklisty</t>
  </si>
  <si>
    <t xml:space="preserve">Vědecká studie vlivu ergonomických parametrů motocyklu na biologický akční rádius motocyklisty </t>
  </si>
  <si>
    <t>Sestavil Prof. Zippich</t>
  </si>
  <si>
    <t>ZiMEK:</t>
  </si>
  <si>
    <t>zadej věk v letech:</t>
  </si>
  <si>
    <t>km</t>
  </si>
  <si>
    <t>biologický akční rádius (BAR) daného typu motocyklu (km)</t>
  </si>
  <si>
    <t>BAR:</t>
  </si>
  <si>
    <t xml:space="preserve">viz výše, aneb za jak dlouho ti začnou nesnesitelně tuhnout kolena a kotníky </t>
  </si>
  <si>
    <t>tvá psychicko-biologická hranice tuhnutí kloubů za optimálních ergonomických podmínek:</t>
  </si>
  <si>
    <t>hranice tuhnutí kloubů dolních končetin za optimálních ergonomických podmínek a konstantní rychlosti: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</si>
</sst>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00000"/>
    <numFmt numFmtId="168" formatCode="0.0"/>
  </numFmts>
  <fonts count="9">
    <font>
      <sz val="10"/>
      <name val="Arial"/>
      <family val="0"/>
    </font>
    <font>
      <i/>
      <sz val="10"/>
      <name val="Arial"/>
      <family val="2"/>
    </font>
    <font>
      <sz val="10"/>
      <color indexed="22"/>
      <name val="Arial"/>
      <family val="0"/>
    </font>
    <font>
      <i/>
      <sz val="10"/>
      <color indexed="23"/>
      <name val="Arial"/>
      <family val="2"/>
    </font>
    <font>
      <b/>
      <sz val="10"/>
      <color indexed="22"/>
      <name val="Arial"/>
      <family val="0"/>
    </font>
    <font>
      <sz val="10"/>
      <color indexed="23"/>
      <name val="Arial"/>
      <family val="0"/>
    </font>
    <font>
      <sz val="10"/>
      <color indexed="10"/>
      <name val="Arial"/>
      <family val="0"/>
    </font>
    <font>
      <sz val="8"/>
      <color indexed="23"/>
      <name val="Arial"/>
      <family val="0"/>
    </font>
    <font>
      <b/>
      <sz val="10"/>
      <color indexed="4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0" fillId="2" borderId="0" xfId="0" applyFill="1" applyAlignment="1" applyProtection="1">
      <alignment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left"/>
      <protection hidden="1"/>
    </xf>
    <xf numFmtId="168" fontId="0" fillId="2" borderId="0" xfId="0" applyNumberForma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center" vertical="top" wrapText="1"/>
      <protection hidden="1"/>
    </xf>
    <xf numFmtId="0" fontId="0" fillId="2" borderId="1" xfId="0" applyFill="1" applyBorder="1" applyAlignment="1" applyProtection="1">
      <alignment horizontal="center" vertical="top" wrapText="1"/>
      <protection hidden="1"/>
    </xf>
    <xf numFmtId="0" fontId="0" fillId="2" borderId="1" xfId="0" applyFill="1" applyBorder="1" applyAlignment="1" applyProtection="1">
      <alignment horizontal="center" vertical="top"/>
      <protection hidden="1"/>
    </xf>
    <xf numFmtId="0" fontId="0" fillId="2" borderId="2" xfId="0" applyFill="1" applyBorder="1" applyAlignment="1" applyProtection="1">
      <alignment horizontal="center"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"/>
      <protection hidden="1"/>
    </xf>
    <xf numFmtId="168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/>
      <protection hidden="1"/>
    </xf>
    <xf numFmtId="166" fontId="2" fillId="2" borderId="2" xfId="0" applyNumberFormat="1" applyFont="1" applyFill="1" applyBorder="1" applyAlignment="1" applyProtection="1">
      <alignment horizontal="center"/>
      <protection hidden="1"/>
    </xf>
    <xf numFmtId="10" fontId="0" fillId="2" borderId="0" xfId="0" applyNumberFormat="1" applyFill="1" applyAlignment="1" applyProtection="1">
      <alignment/>
      <protection hidden="1"/>
    </xf>
    <xf numFmtId="0" fontId="6" fillId="2" borderId="1" xfId="0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 vertical="top"/>
      <protection hidden="1"/>
    </xf>
    <xf numFmtId="165" fontId="0" fillId="2" borderId="0" xfId="0" applyNumberFormat="1" applyFill="1" applyAlignment="1" applyProtection="1">
      <alignment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 vertical="top" wrapText="1"/>
      <protection hidden="1"/>
    </xf>
    <xf numFmtId="1" fontId="4" fillId="4" borderId="5" xfId="0" applyNumberFormat="1" applyFont="1" applyFill="1" applyBorder="1" applyAlignment="1" applyProtection="1">
      <alignment horizontal="center"/>
      <protection hidden="1"/>
    </xf>
    <xf numFmtId="1" fontId="8" fillId="4" borderId="6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2.57421875" style="0" customWidth="1"/>
    <col min="2" max="2" width="22.7109375" style="0" bestFit="1" customWidth="1"/>
    <col min="3" max="3" width="10.28125" style="0" bestFit="1" customWidth="1"/>
    <col min="4" max="4" width="26.140625" style="0" customWidth="1"/>
    <col min="5" max="5" width="8.421875" style="0" hidden="1" customWidth="1"/>
    <col min="6" max="6" width="9.7109375" style="0" hidden="1" customWidth="1"/>
    <col min="7" max="7" width="10.8515625" style="0" bestFit="1" customWidth="1"/>
    <col min="8" max="8" width="11.421875" style="0" hidden="1" customWidth="1"/>
    <col min="9" max="9" width="10.140625" style="0" bestFit="1" customWidth="1"/>
    <col min="10" max="10" width="15.8515625" style="0" customWidth="1"/>
    <col min="11" max="11" width="27.8515625" style="0" customWidth="1"/>
    <col min="16" max="16384" width="0" style="0" hidden="1" customWidth="1"/>
  </cols>
  <sheetData>
    <row r="1" spans="1:15" ht="12.75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Bot="1">
      <c r="A3" s="3"/>
      <c r="B3" s="3"/>
      <c r="C3" s="3"/>
      <c r="D3" s="3"/>
      <c r="E3" s="3"/>
      <c r="F3" s="3"/>
      <c r="G3" s="3"/>
      <c r="H3" s="3"/>
      <c r="I3" s="3"/>
      <c r="J3" s="4" t="s">
        <v>45</v>
      </c>
      <c r="K3" s="5">
        <v>220</v>
      </c>
      <c r="L3" s="6" t="s">
        <v>40</v>
      </c>
      <c r="M3" s="3"/>
      <c r="N3" s="3"/>
      <c r="O3" s="3"/>
    </row>
    <row r="4" spans="1:15" ht="13.5" thickBot="1">
      <c r="A4" s="7" t="s">
        <v>39</v>
      </c>
      <c r="B4" s="3"/>
      <c r="C4" s="30">
        <v>28</v>
      </c>
      <c r="D4" s="3"/>
      <c r="E4" s="3"/>
      <c r="F4" s="3"/>
      <c r="G4" s="3"/>
      <c r="H4" s="3"/>
      <c r="I4" s="3"/>
      <c r="J4" s="4" t="s">
        <v>44</v>
      </c>
      <c r="K4" s="31">
        <f>IF(C4&lt;15,"Děti na motorce nejezdí!",IF(C4&gt;99,"V tomhle věku jeď raději vlakem!",VLOOKUP(C4,C29:G124,5)))</f>
        <v>264</v>
      </c>
      <c r="L4" s="3"/>
      <c r="M4" s="3"/>
      <c r="N4" s="3"/>
      <c r="O4" s="3"/>
    </row>
    <row r="5" spans="1:15" ht="3.75" customHeight="1" thickBot="1">
      <c r="A5" s="3"/>
      <c r="B5" s="3"/>
      <c r="C5" s="3">
        <v>35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3.5" thickBot="1">
      <c r="A6" s="7" t="s">
        <v>26</v>
      </c>
      <c r="B6" s="3"/>
      <c r="C6" s="29">
        <v>188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8" t="s">
        <v>25</v>
      </c>
      <c r="B7" s="3"/>
      <c r="C7" s="9">
        <f>C6*B27</f>
        <v>56.4</v>
      </c>
      <c r="D7" s="3"/>
      <c r="E7" s="3"/>
      <c r="F7" s="3"/>
      <c r="G7" s="3"/>
      <c r="H7" s="3"/>
      <c r="I7" s="3"/>
      <c r="J7" s="3"/>
      <c r="K7" s="10"/>
      <c r="L7" s="3"/>
      <c r="M7" s="3"/>
      <c r="N7" s="3"/>
      <c r="O7" s="3"/>
    </row>
    <row r="8" spans="1:15" ht="12.75">
      <c r="A8" s="8" t="s">
        <v>27</v>
      </c>
      <c r="B8" s="3"/>
      <c r="C8" s="9">
        <f>C6*C27</f>
        <v>42.82222222222222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3.5" thickBot="1">
      <c r="A9" s="8"/>
      <c r="B9" s="3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1" customFormat="1" ht="25.5">
      <c r="A10" s="11" t="s">
        <v>9</v>
      </c>
      <c r="B10" s="12" t="s">
        <v>13</v>
      </c>
      <c r="C10" s="12" t="s">
        <v>10</v>
      </c>
      <c r="D10" s="12" t="s">
        <v>28</v>
      </c>
      <c r="E10" s="13" t="s">
        <v>23</v>
      </c>
      <c r="F10" s="12" t="s">
        <v>17</v>
      </c>
      <c r="G10" s="12" t="s">
        <v>18</v>
      </c>
      <c r="H10" s="12" t="s">
        <v>30</v>
      </c>
      <c r="I10" s="12" t="s">
        <v>32</v>
      </c>
      <c r="J10" s="14" t="s">
        <v>15</v>
      </c>
      <c r="K10" s="32" t="s">
        <v>41</v>
      </c>
      <c r="L10" s="15"/>
      <c r="M10" s="15"/>
      <c r="N10" s="15"/>
      <c r="O10" s="15"/>
    </row>
    <row r="11" spans="1:15" ht="12.75">
      <c r="A11" s="16" t="s">
        <v>7</v>
      </c>
      <c r="B11" s="17" t="s">
        <v>1</v>
      </c>
      <c r="C11" s="18">
        <v>21</v>
      </c>
      <c r="D11" s="18">
        <v>49</v>
      </c>
      <c r="E11" s="17">
        <f aca="true" t="shared" si="0" ref="E11:E17">-(D11*D11-$C$8*$C$8-$C$7*$C$7)/(2*$C$7*$C$8)</f>
        <v>0.5411004419384771</v>
      </c>
      <c r="F11" s="17">
        <f>ACOS(E11)</f>
        <v>0.999051209851169</v>
      </c>
      <c r="G11" s="19">
        <f aca="true" t="shared" si="1" ref="G11:G17">DEGREES(F11)</f>
        <v>57.24141784191072</v>
      </c>
      <c r="H11" s="20">
        <f>ACOS(($C$8-C11)/$C$7)</f>
        <v>1.1735085026445737</v>
      </c>
      <c r="I11" s="19">
        <f aca="true" t="shared" si="2" ref="I11:I17">IF(C11="","",DEGREES(H11))</f>
        <v>67.23708442425088</v>
      </c>
      <c r="J11" s="21">
        <f>((POWER(G11,3))/(POWER(90,3))+(POWER(I11,3))/(POWER(90,3)))/2</f>
        <v>0.33712154141105466</v>
      </c>
      <c r="K11" s="33">
        <f>IF(J11&lt;1,$K$4*J11,$K$4)</f>
        <v>89.00008693251843</v>
      </c>
      <c r="L11" s="22"/>
      <c r="M11" s="22"/>
      <c r="N11" s="3"/>
      <c r="O11" s="3"/>
    </row>
    <row r="12" spans="1:15" ht="12.75">
      <c r="A12" s="16" t="s">
        <v>8</v>
      </c>
      <c r="B12" s="17" t="s">
        <v>0</v>
      </c>
      <c r="C12" s="18">
        <v>12</v>
      </c>
      <c r="D12" s="18">
        <v>46</v>
      </c>
      <c r="E12" s="17">
        <f t="shared" si="0"/>
        <v>0.6001024183321658</v>
      </c>
      <c r="F12" s="17">
        <f aca="true" t="shared" si="3" ref="F12:F17">ACOS(E12)</f>
        <v>0.9271671889392649</v>
      </c>
      <c r="G12" s="19">
        <f t="shared" si="1"/>
        <v>53.12276682922846</v>
      </c>
      <c r="H12" s="20">
        <f aca="true" t="shared" si="4" ref="H12:H17">ACOS(($C$8-C12)/$C$7)</f>
        <v>0.9926251226187067</v>
      </c>
      <c r="I12" s="19">
        <f t="shared" si="2"/>
        <v>56.87323016470773</v>
      </c>
      <c r="J12" s="21">
        <f aca="true" t="shared" si="5" ref="J12:J17">((POWER(G12,3))/(POWER(90,3))+(POWER(I12,3))/(POWER(90,3)))/2</f>
        <v>0.2289945643133336</v>
      </c>
      <c r="K12" s="33">
        <f aca="true" t="shared" si="6" ref="K12:K17">IF(J12&lt;1,$K$4*J12,$K$4)</f>
        <v>60.45456497872007</v>
      </c>
      <c r="L12" s="22"/>
      <c r="M12" s="22"/>
      <c r="N12" s="3"/>
      <c r="O12" s="3"/>
    </row>
    <row r="13" spans="1:15" ht="12.75">
      <c r="A13" s="16" t="s">
        <v>4</v>
      </c>
      <c r="B13" s="17" t="s">
        <v>22</v>
      </c>
      <c r="C13" s="18">
        <v>24</v>
      </c>
      <c r="D13" s="18">
        <v>49</v>
      </c>
      <c r="E13" s="17">
        <f t="shared" si="0"/>
        <v>0.5411004419384771</v>
      </c>
      <c r="F13" s="17">
        <f t="shared" si="3"/>
        <v>0.999051209851169</v>
      </c>
      <c r="G13" s="19">
        <f t="shared" si="1"/>
        <v>57.24141784191072</v>
      </c>
      <c r="H13" s="20">
        <f t="shared" si="4"/>
        <v>1.230541474640732</v>
      </c>
      <c r="I13" s="19">
        <f t="shared" si="2"/>
        <v>70.50483301271856</v>
      </c>
      <c r="J13" s="21">
        <f t="shared" si="5"/>
        <v>0.3690197351718134</v>
      </c>
      <c r="K13" s="33">
        <f t="shared" si="6"/>
        <v>97.42121008535874</v>
      </c>
      <c r="L13" s="22"/>
      <c r="M13" s="22"/>
      <c r="N13" s="3"/>
      <c r="O13" s="3"/>
    </row>
    <row r="14" spans="1:15" ht="12.75">
      <c r="A14" s="16" t="s">
        <v>5</v>
      </c>
      <c r="B14" s="17" t="s">
        <v>2</v>
      </c>
      <c r="C14" s="18">
        <v>24</v>
      </c>
      <c r="D14" s="18">
        <v>53</v>
      </c>
      <c r="E14" s="17">
        <f t="shared" si="0"/>
        <v>0.45663445468014363</v>
      </c>
      <c r="F14" s="17">
        <f t="shared" si="3"/>
        <v>1.0965877977141942</v>
      </c>
      <c r="G14" s="19">
        <f t="shared" si="1"/>
        <v>62.82985267456899</v>
      </c>
      <c r="H14" s="20">
        <f t="shared" si="4"/>
        <v>1.230541474640732</v>
      </c>
      <c r="I14" s="19">
        <f t="shared" si="2"/>
        <v>70.50483301271856</v>
      </c>
      <c r="J14" s="21">
        <f t="shared" si="5"/>
        <v>0.41049466133488954</v>
      </c>
      <c r="K14" s="33">
        <f t="shared" si="6"/>
        <v>108.37059059241084</v>
      </c>
      <c r="L14" s="22"/>
      <c r="M14" s="22"/>
      <c r="N14" s="3"/>
      <c r="O14" s="3"/>
    </row>
    <row r="15" spans="1:15" ht="12.75">
      <c r="A15" s="16" t="s">
        <v>6</v>
      </c>
      <c r="B15" s="17" t="s">
        <v>3</v>
      </c>
      <c r="C15" s="18">
        <v>24</v>
      </c>
      <c r="D15" s="18">
        <v>52</v>
      </c>
      <c r="E15" s="17">
        <f t="shared" si="0"/>
        <v>0.47837202493045</v>
      </c>
      <c r="F15" s="17">
        <f t="shared" si="3"/>
        <v>1.0719964061267944</v>
      </c>
      <c r="G15" s="19">
        <f t="shared" si="1"/>
        <v>61.420869724257464</v>
      </c>
      <c r="H15" s="20">
        <f t="shared" si="4"/>
        <v>1.230541474640732</v>
      </c>
      <c r="I15" s="19">
        <f t="shared" si="2"/>
        <v>70.50483301271856</v>
      </c>
      <c r="J15" s="21">
        <f t="shared" si="5"/>
        <v>0.39930476824297767</v>
      </c>
      <c r="K15" s="33">
        <f t="shared" si="6"/>
        <v>105.4164588161461</v>
      </c>
      <c r="L15" s="22"/>
      <c r="M15" s="22"/>
      <c r="N15" s="3"/>
      <c r="O15" s="3"/>
    </row>
    <row r="16" spans="1:15" ht="12.75">
      <c r="A16" s="16" t="s">
        <v>19</v>
      </c>
      <c r="B16" s="17" t="s">
        <v>21</v>
      </c>
      <c r="C16" s="18">
        <v>27</v>
      </c>
      <c r="D16" s="18">
        <v>57</v>
      </c>
      <c r="E16" s="17">
        <f t="shared" si="0"/>
        <v>0.36554368410743115</v>
      </c>
      <c r="F16" s="17">
        <f t="shared" si="3"/>
        <v>1.196579482904905</v>
      </c>
      <c r="G16" s="19">
        <f t="shared" si="1"/>
        <v>68.5589542223975</v>
      </c>
      <c r="H16" s="20">
        <f t="shared" si="4"/>
        <v>1.2864439898174795</v>
      </c>
      <c r="I16" s="19">
        <f t="shared" si="2"/>
        <v>73.70781119651222</v>
      </c>
      <c r="J16" s="21">
        <f t="shared" si="5"/>
        <v>0.49567391891337603</v>
      </c>
      <c r="K16" s="33">
        <f t="shared" si="6"/>
        <v>130.85791459313128</v>
      </c>
      <c r="L16" s="22"/>
      <c r="M16" s="22"/>
      <c r="N16" s="3"/>
      <c r="O16" s="3"/>
    </row>
    <row r="17" spans="1:15" ht="13.5" thickBot="1">
      <c r="A17" s="16"/>
      <c r="B17" s="23" t="s">
        <v>24</v>
      </c>
      <c r="C17" s="28"/>
      <c r="D17" s="28"/>
      <c r="E17" s="17">
        <f t="shared" si="0"/>
        <v>1.0381662149954833</v>
      </c>
      <c r="F17" s="17" t="e">
        <f t="shared" si="3"/>
        <v>#NUM!</v>
      </c>
      <c r="G17" s="19" t="e">
        <f t="shared" si="1"/>
        <v>#NUM!</v>
      </c>
      <c r="H17" s="20">
        <f t="shared" si="4"/>
        <v>0.7086221895592797</v>
      </c>
      <c r="I17" s="19">
        <f t="shared" si="2"/>
      </c>
      <c r="J17" s="21" t="e">
        <f t="shared" si="5"/>
        <v>#NUM!</v>
      </c>
      <c r="K17" s="34" t="e">
        <f t="shared" si="6"/>
        <v>#NUM!</v>
      </c>
      <c r="L17" s="22"/>
      <c r="M17" s="22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2" customFormat="1" ht="12.75">
      <c r="A19" s="24" t="s">
        <v>11</v>
      </c>
      <c r="B19" s="24" t="s">
        <v>14</v>
      </c>
      <c r="C19" s="25" t="s">
        <v>12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2" customFormat="1" ht="12.75">
      <c r="A20" s="25"/>
      <c r="B20" s="24" t="s">
        <v>29</v>
      </c>
      <c r="C20" s="25" t="s">
        <v>20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s="2" customFormat="1" ht="12.75">
      <c r="A21" s="25"/>
      <c r="B21" s="24" t="s">
        <v>34</v>
      </c>
      <c r="C21" s="25" t="s">
        <v>35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s="2" customFormat="1" ht="12.75">
      <c r="A22" s="25"/>
      <c r="B22" s="24" t="s">
        <v>31</v>
      </c>
      <c r="C22" s="25" t="s">
        <v>33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s="2" customFormat="1" ht="12.75">
      <c r="A23" s="25"/>
      <c r="B23" s="24" t="s">
        <v>38</v>
      </c>
      <c r="C23" s="25" t="s">
        <v>16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s="2" customFormat="1" ht="12.75">
      <c r="A24" s="25"/>
      <c r="B24" s="24" t="s">
        <v>42</v>
      </c>
      <c r="C24" s="25" t="s">
        <v>43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2.75">
      <c r="A25" s="3"/>
      <c r="B25" s="2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 hidden="1">
      <c r="A26" s="3">
        <v>180</v>
      </c>
      <c r="B26" s="3">
        <v>54</v>
      </c>
      <c r="C26" s="3">
        <v>41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 hidden="1">
      <c r="A27" s="3"/>
      <c r="B27" s="27">
        <f>B26/A26</f>
        <v>0.3</v>
      </c>
      <c r="C27" s="3">
        <f>C26/A26</f>
        <v>0.22777777777777777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 hidden="1">
      <c r="A29" s="3"/>
      <c r="B29" s="3"/>
      <c r="C29" s="3">
        <v>15</v>
      </c>
      <c r="D29" s="3">
        <v>0.9</v>
      </c>
      <c r="E29" s="3"/>
      <c r="F29" s="3"/>
      <c r="G29" s="3">
        <f aca="true" t="shared" si="7" ref="G29:G60">$K$3*D29</f>
        <v>198</v>
      </c>
      <c r="H29" s="3"/>
      <c r="I29" s="3"/>
      <c r="J29" s="3"/>
      <c r="K29" s="3"/>
      <c r="L29" s="3"/>
      <c r="M29" s="3"/>
      <c r="N29" s="3"/>
      <c r="O29" s="3"/>
    </row>
    <row r="30" spans="1:15" ht="12.75" hidden="1">
      <c r="A30" s="3"/>
      <c r="B30" s="3"/>
      <c r="C30" s="3">
        <v>16</v>
      </c>
      <c r="D30" s="3">
        <v>1.1</v>
      </c>
      <c r="E30" s="3"/>
      <c r="F30" s="3"/>
      <c r="G30" s="3">
        <f t="shared" si="7"/>
        <v>242.00000000000003</v>
      </c>
      <c r="H30" s="3"/>
      <c r="I30" s="3"/>
      <c r="J30" s="3"/>
      <c r="K30" s="3"/>
      <c r="L30" s="3"/>
      <c r="M30" s="3"/>
      <c r="N30" s="3"/>
      <c r="O30" s="3"/>
    </row>
    <row r="31" spans="1:15" ht="12.75" hidden="1">
      <c r="A31" s="3"/>
      <c r="B31" s="3"/>
      <c r="C31" s="3">
        <v>17</v>
      </c>
      <c r="D31" s="3">
        <v>1.3</v>
      </c>
      <c r="E31" s="3"/>
      <c r="F31" s="3"/>
      <c r="G31" s="3">
        <f t="shared" si="7"/>
        <v>286</v>
      </c>
      <c r="H31" s="3"/>
      <c r="I31" s="3"/>
      <c r="J31" s="3"/>
      <c r="K31" s="3"/>
      <c r="L31" s="3"/>
      <c r="M31" s="3"/>
      <c r="N31" s="3"/>
      <c r="O31" s="3"/>
    </row>
    <row r="32" spans="1:15" ht="12.75" hidden="1">
      <c r="A32" s="3"/>
      <c r="B32" s="3"/>
      <c r="C32" s="3">
        <v>18</v>
      </c>
      <c r="D32" s="3">
        <v>1.3</v>
      </c>
      <c r="E32" s="3"/>
      <c r="F32" s="3"/>
      <c r="G32" s="3">
        <f t="shared" si="7"/>
        <v>286</v>
      </c>
      <c r="H32" s="3"/>
      <c r="I32" s="3"/>
      <c r="J32" s="3"/>
      <c r="K32" s="3"/>
      <c r="L32" s="3"/>
      <c r="M32" s="3"/>
      <c r="N32" s="3"/>
      <c r="O32" s="3"/>
    </row>
    <row r="33" spans="1:15" ht="12.75" hidden="1">
      <c r="A33" s="3"/>
      <c r="B33" s="3"/>
      <c r="C33" s="3">
        <v>19</v>
      </c>
      <c r="D33" s="3">
        <v>1.3</v>
      </c>
      <c r="E33" s="3"/>
      <c r="F33" s="3"/>
      <c r="G33" s="3">
        <f t="shared" si="7"/>
        <v>286</v>
      </c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3"/>
      <c r="C34" s="3">
        <v>20</v>
      </c>
      <c r="D34" s="3">
        <v>1.3</v>
      </c>
      <c r="E34" s="3"/>
      <c r="F34" s="3"/>
      <c r="G34" s="3">
        <f t="shared" si="7"/>
        <v>286</v>
      </c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3"/>
      <c r="B35" s="3"/>
      <c r="C35" s="3">
        <v>21</v>
      </c>
      <c r="D35" s="3">
        <v>1.3</v>
      </c>
      <c r="E35" s="3"/>
      <c r="F35" s="3"/>
      <c r="G35" s="3">
        <f t="shared" si="7"/>
        <v>286</v>
      </c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3"/>
      <c r="C36" s="3">
        <v>22</v>
      </c>
      <c r="D36" s="3">
        <v>1.3</v>
      </c>
      <c r="E36" s="3"/>
      <c r="F36" s="3"/>
      <c r="G36" s="3">
        <f t="shared" si="7"/>
        <v>286</v>
      </c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3"/>
      <c r="B37" s="3"/>
      <c r="C37" s="3">
        <v>23</v>
      </c>
      <c r="D37" s="3">
        <v>1.3</v>
      </c>
      <c r="E37" s="3"/>
      <c r="F37" s="3"/>
      <c r="G37" s="3">
        <f t="shared" si="7"/>
        <v>286</v>
      </c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3"/>
      <c r="B38" s="3"/>
      <c r="C38" s="3">
        <v>24</v>
      </c>
      <c r="D38" s="3">
        <v>1.3</v>
      </c>
      <c r="E38" s="3"/>
      <c r="F38" s="3"/>
      <c r="G38" s="3">
        <f t="shared" si="7"/>
        <v>286</v>
      </c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3"/>
      <c r="B39" s="3"/>
      <c r="C39" s="3">
        <v>25</v>
      </c>
      <c r="D39" s="3">
        <v>1.3</v>
      </c>
      <c r="E39" s="3"/>
      <c r="F39" s="3"/>
      <c r="G39" s="3">
        <f t="shared" si="7"/>
        <v>286</v>
      </c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3"/>
      <c r="B40" s="3"/>
      <c r="C40" s="3">
        <v>26</v>
      </c>
      <c r="D40" s="3">
        <v>1.2</v>
      </c>
      <c r="E40" s="3"/>
      <c r="F40" s="3"/>
      <c r="G40" s="3">
        <f t="shared" si="7"/>
        <v>264</v>
      </c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3"/>
      <c r="B41" s="3"/>
      <c r="C41" s="3">
        <v>27</v>
      </c>
      <c r="D41" s="3">
        <v>1.2</v>
      </c>
      <c r="E41" s="3"/>
      <c r="F41" s="3"/>
      <c r="G41" s="3">
        <f t="shared" si="7"/>
        <v>264</v>
      </c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3"/>
      <c r="B42" s="3"/>
      <c r="C42" s="3">
        <v>28</v>
      </c>
      <c r="D42" s="3">
        <v>1.2</v>
      </c>
      <c r="E42" s="3"/>
      <c r="F42" s="3"/>
      <c r="G42" s="3">
        <f t="shared" si="7"/>
        <v>264</v>
      </c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3"/>
      <c r="B43" s="3"/>
      <c r="C43" s="3">
        <v>29</v>
      </c>
      <c r="D43" s="3">
        <v>1.2</v>
      </c>
      <c r="E43" s="3"/>
      <c r="F43" s="3"/>
      <c r="G43" s="3">
        <f t="shared" si="7"/>
        <v>264</v>
      </c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3"/>
      <c r="B44" s="3"/>
      <c r="C44" s="3">
        <v>30</v>
      </c>
      <c r="D44" s="3">
        <v>1.2</v>
      </c>
      <c r="E44" s="3"/>
      <c r="F44" s="3"/>
      <c r="G44" s="3">
        <f t="shared" si="7"/>
        <v>264</v>
      </c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3"/>
      <c r="B45" s="3"/>
      <c r="C45" s="3">
        <v>31</v>
      </c>
      <c r="D45" s="3">
        <v>1.2</v>
      </c>
      <c r="E45" s="3"/>
      <c r="F45" s="3"/>
      <c r="G45" s="3">
        <f t="shared" si="7"/>
        <v>264</v>
      </c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3"/>
      <c r="B46" s="3"/>
      <c r="C46" s="3">
        <v>32</v>
      </c>
      <c r="D46" s="3">
        <v>1.2</v>
      </c>
      <c r="E46" s="3"/>
      <c r="F46" s="3"/>
      <c r="G46" s="3">
        <f t="shared" si="7"/>
        <v>264</v>
      </c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3"/>
      <c r="B47" s="3"/>
      <c r="C47" s="3">
        <v>33</v>
      </c>
      <c r="D47" s="3">
        <v>1.2</v>
      </c>
      <c r="E47" s="3"/>
      <c r="F47" s="3"/>
      <c r="G47" s="3">
        <f t="shared" si="7"/>
        <v>264</v>
      </c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3"/>
      <c r="B48" s="3"/>
      <c r="C48" s="3">
        <v>34</v>
      </c>
      <c r="D48" s="3">
        <v>1.1</v>
      </c>
      <c r="E48" s="3"/>
      <c r="F48" s="3"/>
      <c r="G48" s="3">
        <f t="shared" si="7"/>
        <v>242.00000000000003</v>
      </c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3"/>
      <c r="B49" s="3"/>
      <c r="C49" s="3">
        <v>35</v>
      </c>
      <c r="D49" s="3">
        <v>1.1</v>
      </c>
      <c r="E49" s="3"/>
      <c r="F49" s="3"/>
      <c r="G49" s="3">
        <f t="shared" si="7"/>
        <v>242.00000000000003</v>
      </c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3"/>
      <c r="B50" s="3"/>
      <c r="C50" s="3">
        <v>36</v>
      </c>
      <c r="D50" s="3">
        <v>1.1</v>
      </c>
      <c r="E50" s="3"/>
      <c r="F50" s="3"/>
      <c r="G50" s="3">
        <f t="shared" si="7"/>
        <v>242.00000000000003</v>
      </c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3"/>
      <c r="B51" s="3"/>
      <c r="C51" s="3">
        <v>37</v>
      </c>
      <c r="D51" s="3">
        <v>1.1</v>
      </c>
      <c r="E51" s="3"/>
      <c r="F51" s="3"/>
      <c r="G51" s="3">
        <f t="shared" si="7"/>
        <v>242.00000000000003</v>
      </c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3"/>
      <c r="B52" s="3"/>
      <c r="C52" s="3">
        <v>38</v>
      </c>
      <c r="D52" s="3">
        <v>1.1</v>
      </c>
      <c r="E52" s="3"/>
      <c r="F52" s="3"/>
      <c r="G52" s="3">
        <f t="shared" si="7"/>
        <v>242.00000000000003</v>
      </c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3"/>
      <c r="B53" s="3"/>
      <c r="C53" s="3">
        <v>39</v>
      </c>
      <c r="D53" s="3">
        <v>1.1</v>
      </c>
      <c r="E53" s="3"/>
      <c r="F53" s="3"/>
      <c r="G53" s="3">
        <f t="shared" si="7"/>
        <v>242.00000000000003</v>
      </c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3"/>
      <c r="B54" s="3"/>
      <c r="C54" s="3">
        <v>40</v>
      </c>
      <c r="D54" s="3">
        <v>1.1</v>
      </c>
      <c r="E54" s="3"/>
      <c r="F54" s="3"/>
      <c r="G54" s="3">
        <f t="shared" si="7"/>
        <v>242.00000000000003</v>
      </c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3"/>
      <c r="B55" s="3"/>
      <c r="C55" s="3">
        <v>41</v>
      </c>
      <c r="D55" s="3">
        <v>1.1</v>
      </c>
      <c r="E55" s="3"/>
      <c r="F55" s="3"/>
      <c r="G55" s="3">
        <f t="shared" si="7"/>
        <v>242.00000000000003</v>
      </c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3"/>
      <c r="B56" s="3"/>
      <c r="C56" s="3">
        <v>42</v>
      </c>
      <c r="D56" s="3">
        <v>1.1</v>
      </c>
      <c r="E56" s="3"/>
      <c r="F56" s="3"/>
      <c r="G56" s="3">
        <f t="shared" si="7"/>
        <v>242.00000000000003</v>
      </c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3"/>
      <c r="B57" s="3"/>
      <c r="C57" s="3">
        <v>43</v>
      </c>
      <c r="D57" s="3">
        <v>1</v>
      </c>
      <c r="E57" s="3"/>
      <c r="F57" s="3"/>
      <c r="G57" s="3">
        <f t="shared" si="7"/>
        <v>220</v>
      </c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3"/>
      <c r="B58" s="3"/>
      <c r="C58" s="3">
        <v>44</v>
      </c>
      <c r="D58" s="3">
        <v>1</v>
      </c>
      <c r="E58" s="3"/>
      <c r="F58" s="3"/>
      <c r="G58" s="3">
        <f t="shared" si="7"/>
        <v>220</v>
      </c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3"/>
      <c r="B59" s="3"/>
      <c r="C59" s="3">
        <v>45</v>
      </c>
      <c r="D59" s="3">
        <v>1</v>
      </c>
      <c r="E59" s="3"/>
      <c r="F59" s="3"/>
      <c r="G59" s="3">
        <f t="shared" si="7"/>
        <v>220</v>
      </c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3"/>
      <c r="B60" s="3"/>
      <c r="C60" s="3">
        <v>46</v>
      </c>
      <c r="D60" s="3">
        <v>1</v>
      </c>
      <c r="E60" s="3"/>
      <c r="F60" s="3"/>
      <c r="G60" s="3">
        <f t="shared" si="7"/>
        <v>220</v>
      </c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3"/>
      <c r="B61" s="3"/>
      <c r="C61" s="3">
        <v>47</v>
      </c>
      <c r="D61" s="3">
        <v>1</v>
      </c>
      <c r="E61" s="3"/>
      <c r="F61" s="3"/>
      <c r="G61" s="3">
        <f aca="true" t="shared" si="8" ref="G61:G92">$K$3*D61</f>
        <v>220</v>
      </c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3"/>
      <c r="B62" s="3"/>
      <c r="C62" s="3">
        <v>48</v>
      </c>
      <c r="D62" s="3">
        <v>1</v>
      </c>
      <c r="E62" s="3"/>
      <c r="F62" s="3"/>
      <c r="G62" s="3">
        <f t="shared" si="8"/>
        <v>220</v>
      </c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3"/>
      <c r="B63" s="3"/>
      <c r="C63" s="3">
        <v>49</v>
      </c>
      <c r="D63" s="3">
        <v>1</v>
      </c>
      <c r="E63" s="3"/>
      <c r="F63" s="3"/>
      <c r="G63" s="3">
        <f t="shared" si="8"/>
        <v>220</v>
      </c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3"/>
      <c r="B64" s="3"/>
      <c r="C64" s="3">
        <v>50</v>
      </c>
      <c r="D64" s="3">
        <v>1</v>
      </c>
      <c r="E64" s="3"/>
      <c r="F64" s="3"/>
      <c r="G64" s="3">
        <f t="shared" si="8"/>
        <v>220</v>
      </c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3"/>
      <c r="B65" s="3"/>
      <c r="C65" s="3">
        <v>51</v>
      </c>
      <c r="D65" s="3">
        <v>1</v>
      </c>
      <c r="E65" s="3"/>
      <c r="F65" s="3"/>
      <c r="G65" s="3">
        <f t="shared" si="8"/>
        <v>220</v>
      </c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3"/>
      <c r="B66" s="3"/>
      <c r="C66" s="3">
        <v>52</v>
      </c>
      <c r="D66" s="3">
        <v>1</v>
      </c>
      <c r="E66" s="3"/>
      <c r="F66" s="3"/>
      <c r="G66" s="3">
        <f t="shared" si="8"/>
        <v>220</v>
      </c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3"/>
      <c r="B67" s="3"/>
      <c r="C67" s="3">
        <v>53</v>
      </c>
      <c r="D67" s="3">
        <v>0.95</v>
      </c>
      <c r="E67" s="3"/>
      <c r="F67" s="3"/>
      <c r="G67" s="3">
        <f t="shared" si="8"/>
        <v>209</v>
      </c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3"/>
      <c r="B68" s="3"/>
      <c r="C68" s="3">
        <v>54</v>
      </c>
      <c r="D68" s="3">
        <v>0.95</v>
      </c>
      <c r="E68" s="3"/>
      <c r="F68" s="3"/>
      <c r="G68" s="3">
        <f t="shared" si="8"/>
        <v>209</v>
      </c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3"/>
      <c r="B69" s="3"/>
      <c r="C69" s="3">
        <v>55</v>
      </c>
      <c r="D69" s="3">
        <v>0.95</v>
      </c>
      <c r="E69" s="3"/>
      <c r="F69" s="3"/>
      <c r="G69" s="3">
        <f t="shared" si="8"/>
        <v>209</v>
      </c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3"/>
      <c r="B70" s="3"/>
      <c r="C70" s="3">
        <v>56</v>
      </c>
      <c r="D70" s="3">
        <v>0.95</v>
      </c>
      <c r="E70" s="3"/>
      <c r="F70" s="3"/>
      <c r="G70" s="3">
        <f t="shared" si="8"/>
        <v>209</v>
      </c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3"/>
      <c r="B71" s="3"/>
      <c r="C71" s="3">
        <v>57</v>
      </c>
      <c r="D71" s="3">
        <v>0.95</v>
      </c>
      <c r="E71" s="3"/>
      <c r="F71" s="3"/>
      <c r="G71" s="3">
        <f t="shared" si="8"/>
        <v>209</v>
      </c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3"/>
      <c r="B72" s="3"/>
      <c r="C72" s="3">
        <v>58</v>
      </c>
      <c r="D72" s="3">
        <v>0.95</v>
      </c>
      <c r="E72" s="3"/>
      <c r="F72" s="3"/>
      <c r="G72" s="3">
        <f t="shared" si="8"/>
        <v>209</v>
      </c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3"/>
      <c r="B73" s="3"/>
      <c r="C73" s="3">
        <v>59</v>
      </c>
      <c r="D73" s="3">
        <v>0.9</v>
      </c>
      <c r="E73" s="3"/>
      <c r="F73" s="3"/>
      <c r="G73" s="3">
        <f t="shared" si="8"/>
        <v>198</v>
      </c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3"/>
      <c r="B74" s="3"/>
      <c r="C74" s="3">
        <v>60</v>
      </c>
      <c r="D74" s="3">
        <v>0.9</v>
      </c>
      <c r="E74" s="3"/>
      <c r="F74" s="3"/>
      <c r="G74" s="3">
        <f t="shared" si="8"/>
        <v>198</v>
      </c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3"/>
      <c r="B75" s="3"/>
      <c r="C75" s="3">
        <v>61</v>
      </c>
      <c r="D75" s="3">
        <v>0.9</v>
      </c>
      <c r="E75" s="3"/>
      <c r="F75" s="3"/>
      <c r="G75" s="3">
        <f t="shared" si="8"/>
        <v>198</v>
      </c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3"/>
      <c r="B76" s="3"/>
      <c r="C76" s="3">
        <v>62</v>
      </c>
      <c r="D76" s="3">
        <v>0.9</v>
      </c>
      <c r="E76" s="3"/>
      <c r="F76" s="3"/>
      <c r="G76" s="3">
        <f t="shared" si="8"/>
        <v>198</v>
      </c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3"/>
      <c r="B77" s="3"/>
      <c r="C77" s="3">
        <v>63</v>
      </c>
      <c r="D77" s="3">
        <v>0.9</v>
      </c>
      <c r="E77" s="3"/>
      <c r="F77" s="3"/>
      <c r="G77" s="3">
        <f t="shared" si="8"/>
        <v>198</v>
      </c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3"/>
      <c r="B78" s="3"/>
      <c r="C78" s="3">
        <v>64</v>
      </c>
      <c r="D78" s="3">
        <v>0.8</v>
      </c>
      <c r="E78" s="3"/>
      <c r="F78" s="3"/>
      <c r="G78" s="3">
        <f t="shared" si="8"/>
        <v>176</v>
      </c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3"/>
      <c r="B79" s="3"/>
      <c r="C79" s="3">
        <v>65</v>
      </c>
      <c r="D79" s="3">
        <v>0.8</v>
      </c>
      <c r="E79" s="3"/>
      <c r="F79" s="3"/>
      <c r="G79" s="3">
        <f t="shared" si="8"/>
        <v>176</v>
      </c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3"/>
      <c r="B80" s="3"/>
      <c r="C80" s="3">
        <v>66</v>
      </c>
      <c r="D80" s="3">
        <v>0.8</v>
      </c>
      <c r="E80" s="3"/>
      <c r="F80" s="3"/>
      <c r="G80" s="3">
        <f t="shared" si="8"/>
        <v>176</v>
      </c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3"/>
      <c r="B81" s="3"/>
      <c r="C81" s="3">
        <v>67</v>
      </c>
      <c r="D81" s="3">
        <v>0.8</v>
      </c>
      <c r="E81" s="3"/>
      <c r="F81" s="3"/>
      <c r="G81" s="3">
        <f t="shared" si="8"/>
        <v>176</v>
      </c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3"/>
      <c r="B82" s="3"/>
      <c r="C82" s="3">
        <v>68</v>
      </c>
      <c r="D82" s="3">
        <v>0.7</v>
      </c>
      <c r="E82" s="3"/>
      <c r="F82" s="3"/>
      <c r="G82" s="3">
        <f t="shared" si="8"/>
        <v>154</v>
      </c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3"/>
      <c r="B83" s="3"/>
      <c r="C83" s="3">
        <v>69</v>
      </c>
      <c r="D83" s="3">
        <v>0.7</v>
      </c>
      <c r="E83" s="3"/>
      <c r="F83" s="3"/>
      <c r="G83" s="3">
        <f t="shared" si="8"/>
        <v>154</v>
      </c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3"/>
      <c r="B84" s="3"/>
      <c r="C84" s="3">
        <v>70</v>
      </c>
      <c r="D84" s="3">
        <v>0.7</v>
      </c>
      <c r="E84" s="3"/>
      <c r="F84" s="3"/>
      <c r="G84" s="3">
        <f t="shared" si="8"/>
        <v>154</v>
      </c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3"/>
      <c r="B85" s="3"/>
      <c r="C85" s="3">
        <v>71</v>
      </c>
      <c r="D85" s="3">
        <v>0.7</v>
      </c>
      <c r="E85" s="3"/>
      <c r="F85" s="3"/>
      <c r="G85" s="3">
        <f t="shared" si="8"/>
        <v>154</v>
      </c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3"/>
      <c r="B86" s="3"/>
      <c r="C86" s="3">
        <v>72</v>
      </c>
      <c r="D86" s="3">
        <v>0.6</v>
      </c>
      <c r="E86" s="3"/>
      <c r="F86" s="3"/>
      <c r="G86" s="3">
        <f t="shared" si="8"/>
        <v>132</v>
      </c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3"/>
      <c r="B87" s="3"/>
      <c r="C87" s="3">
        <v>73</v>
      </c>
      <c r="D87" s="3">
        <v>0.6</v>
      </c>
      <c r="E87" s="3"/>
      <c r="F87" s="3"/>
      <c r="G87" s="3">
        <f t="shared" si="8"/>
        <v>132</v>
      </c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3"/>
      <c r="B88" s="3"/>
      <c r="C88" s="3">
        <v>74</v>
      </c>
      <c r="D88" s="3">
        <v>0.6</v>
      </c>
      <c r="E88" s="3"/>
      <c r="F88" s="3"/>
      <c r="G88" s="3">
        <f t="shared" si="8"/>
        <v>132</v>
      </c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3"/>
      <c r="B89" s="3"/>
      <c r="C89" s="3">
        <v>75</v>
      </c>
      <c r="D89" s="3">
        <v>0.6</v>
      </c>
      <c r="E89" s="3"/>
      <c r="F89" s="3"/>
      <c r="G89" s="3">
        <f t="shared" si="8"/>
        <v>132</v>
      </c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3"/>
      <c r="B90" s="3"/>
      <c r="C90" s="3">
        <v>76</v>
      </c>
      <c r="D90" s="3">
        <v>0.6</v>
      </c>
      <c r="E90" s="3"/>
      <c r="F90" s="3"/>
      <c r="G90" s="3">
        <f t="shared" si="8"/>
        <v>132</v>
      </c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3"/>
      <c r="B91" s="3"/>
      <c r="C91" s="3">
        <v>77</v>
      </c>
      <c r="D91" s="3">
        <v>0.6</v>
      </c>
      <c r="E91" s="3"/>
      <c r="F91" s="3"/>
      <c r="G91" s="3">
        <f t="shared" si="8"/>
        <v>132</v>
      </c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3"/>
      <c r="B92" s="3"/>
      <c r="C92" s="3">
        <v>78</v>
      </c>
      <c r="D92" s="3">
        <v>0.5</v>
      </c>
      <c r="E92" s="3"/>
      <c r="F92" s="3"/>
      <c r="G92" s="3">
        <f t="shared" si="8"/>
        <v>110</v>
      </c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3"/>
      <c r="B93" s="3"/>
      <c r="C93" s="3">
        <v>79</v>
      </c>
      <c r="D93" s="3">
        <v>0.5</v>
      </c>
      <c r="E93" s="3"/>
      <c r="F93" s="3"/>
      <c r="G93" s="3">
        <f aca="true" t="shared" si="9" ref="G93:G124">$K$3*D93</f>
        <v>110</v>
      </c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3"/>
      <c r="B94" s="3"/>
      <c r="C94" s="3">
        <v>80</v>
      </c>
      <c r="D94" s="3">
        <v>0.5</v>
      </c>
      <c r="E94" s="3"/>
      <c r="F94" s="3"/>
      <c r="G94" s="3">
        <f t="shared" si="9"/>
        <v>110</v>
      </c>
      <c r="H94" s="3"/>
      <c r="I94" s="3"/>
      <c r="J94" s="3"/>
      <c r="K94" s="3"/>
      <c r="L94" s="3"/>
      <c r="M94" s="3"/>
      <c r="N94" s="3"/>
      <c r="O94" s="3"/>
    </row>
    <row r="95" spans="1:15" ht="12.75" hidden="1">
      <c r="A95" s="3"/>
      <c r="B95" s="3"/>
      <c r="C95" s="3">
        <v>81</v>
      </c>
      <c r="D95" s="3">
        <v>0.5</v>
      </c>
      <c r="E95" s="3"/>
      <c r="F95" s="3"/>
      <c r="G95" s="3">
        <f t="shared" si="9"/>
        <v>110</v>
      </c>
      <c r="H95" s="3"/>
      <c r="I95" s="3"/>
      <c r="J95" s="3"/>
      <c r="K95" s="3"/>
      <c r="L95" s="3"/>
      <c r="M95" s="3"/>
      <c r="N95" s="3"/>
      <c r="O95" s="3"/>
    </row>
    <row r="96" spans="1:15" ht="12.75" hidden="1">
      <c r="A96" s="3"/>
      <c r="B96" s="3"/>
      <c r="C96" s="3">
        <v>82</v>
      </c>
      <c r="D96" s="3">
        <v>0.5</v>
      </c>
      <c r="E96" s="3"/>
      <c r="F96" s="3"/>
      <c r="G96" s="3">
        <f t="shared" si="9"/>
        <v>110</v>
      </c>
      <c r="H96" s="3"/>
      <c r="I96" s="3"/>
      <c r="J96" s="3"/>
      <c r="K96" s="3"/>
      <c r="L96" s="3"/>
      <c r="M96" s="3"/>
      <c r="N96" s="3"/>
      <c r="O96" s="3"/>
    </row>
    <row r="97" spans="1:15" ht="12.75" hidden="1">
      <c r="A97" s="3"/>
      <c r="B97" s="3"/>
      <c r="C97" s="3">
        <v>83</v>
      </c>
      <c r="D97" s="3">
        <v>0.5</v>
      </c>
      <c r="E97" s="3"/>
      <c r="F97" s="3"/>
      <c r="G97" s="3">
        <f t="shared" si="9"/>
        <v>110</v>
      </c>
      <c r="H97" s="3"/>
      <c r="I97" s="3"/>
      <c r="J97" s="3"/>
      <c r="K97" s="3"/>
      <c r="L97" s="3"/>
      <c r="M97" s="3"/>
      <c r="N97" s="3"/>
      <c r="O97" s="3"/>
    </row>
    <row r="98" spans="1:15" ht="12.75" hidden="1">
      <c r="A98" s="3"/>
      <c r="B98" s="3"/>
      <c r="C98" s="3">
        <v>84</v>
      </c>
      <c r="D98" s="3">
        <v>0.4</v>
      </c>
      <c r="E98" s="3"/>
      <c r="F98" s="3"/>
      <c r="G98" s="3">
        <f t="shared" si="9"/>
        <v>88</v>
      </c>
      <c r="H98" s="3"/>
      <c r="I98" s="3"/>
      <c r="J98" s="3"/>
      <c r="K98" s="3"/>
      <c r="L98" s="3"/>
      <c r="M98" s="3"/>
      <c r="N98" s="3"/>
      <c r="O98" s="3"/>
    </row>
    <row r="99" spans="1:15" ht="12.75" hidden="1">
      <c r="A99" s="3"/>
      <c r="B99" s="3"/>
      <c r="C99" s="3">
        <v>85</v>
      </c>
      <c r="D99" s="3">
        <v>0.4</v>
      </c>
      <c r="E99" s="3"/>
      <c r="F99" s="3"/>
      <c r="G99" s="3">
        <f t="shared" si="9"/>
        <v>88</v>
      </c>
      <c r="H99" s="3"/>
      <c r="I99" s="3"/>
      <c r="J99" s="3"/>
      <c r="K99" s="3"/>
      <c r="L99" s="3"/>
      <c r="M99" s="3"/>
      <c r="N99" s="3"/>
      <c r="O99" s="3"/>
    </row>
    <row r="100" spans="1:15" ht="12.75" hidden="1">
      <c r="A100" s="3"/>
      <c r="B100" s="3"/>
      <c r="C100" s="3">
        <v>86</v>
      </c>
      <c r="D100" s="3">
        <v>0.4</v>
      </c>
      <c r="E100" s="3"/>
      <c r="F100" s="3"/>
      <c r="G100" s="3">
        <f t="shared" si="9"/>
        <v>88</v>
      </c>
      <c r="H100" s="3"/>
      <c r="I100" s="3"/>
      <c r="J100" s="3"/>
      <c r="K100" s="3"/>
      <c r="L100" s="3"/>
      <c r="M100" s="3"/>
      <c r="N100" s="3"/>
      <c r="O100" s="3"/>
    </row>
    <row r="101" spans="1:15" ht="12.75" hidden="1">
      <c r="A101" s="3"/>
      <c r="B101" s="3"/>
      <c r="C101" s="3">
        <v>87</v>
      </c>
      <c r="D101" s="3">
        <v>0.4</v>
      </c>
      <c r="E101" s="3"/>
      <c r="F101" s="3"/>
      <c r="G101" s="3">
        <f t="shared" si="9"/>
        <v>88</v>
      </c>
      <c r="H101" s="3"/>
      <c r="I101" s="3"/>
      <c r="J101" s="3"/>
      <c r="K101" s="3"/>
      <c r="L101" s="3"/>
      <c r="M101" s="3"/>
      <c r="N101" s="3"/>
      <c r="O101" s="3"/>
    </row>
    <row r="102" spans="1:15" ht="12.75" hidden="1">
      <c r="A102" s="3"/>
      <c r="B102" s="3"/>
      <c r="C102" s="3">
        <v>88</v>
      </c>
      <c r="D102" s="3">
        <v>0.4</v>
      </c>
      <c r="E102" s="3"/>
      <c r="F102" s="3"/>
      <c r="G102" s="3">
        <f t="shared" si="9"/>
        <v>88</v>
      </c>
      <c r="H102" s="3"/>
      <c r="I102" s="3"/>
      <c r="J102" s="3"/>
      <c r="K102" s="3"/>
      <c r="L102" s="3"/>
      <c r="M102" s="3"/>
      <c r="N102" s="3"/>
      <c r="O102" s="3"/>
    </row>
    <row r="103" spans="1:15" ht="12.75" hidden="1">
      <c r="A103" s="3"/>
      <c r="B103" s="3"/>
      <c r="C103" s="3">
        <v>89</v>
      </c>
      <c r="D103" s="3">
        <v>0.4</v>
      </c>
      <c r="E103" s="3"/>
      <c r="F103" s="3"/>
      <c r="G103" s="3">
        <f t="shared" si="9"/>
        <v>88</v>
      </c>
      <c r="H103" s="3"/>
      <c r="I103" s="3"/>
      <c r="J103" s="3"/>
      <c r="K103" s="3"/>
      <c r="L103" s="3"/>
      <c r="M103" s="3"/>
      <c r="N103" s="3"/>
      <c r="O103" s="3"/>
    </row>
    <row r="104" spans="1:15" ht="12.75" hidden="1">
      <c r="A104" s="3"/>
      <c r="B104" s="3"/>
      <c r="C104" s="3">
        <v>90</v>
      </c>
      <c r="D104" s="3">
        <v>0.4</v>
      </c>
      <c r="E104" s="3"/>
      <c r="F104" s="3"/>
      <c r="G104" s="3">
        <f t="shared" si="9"/>
        <v>88</v>
      </c>
      <c r="H104" s="3"/>
      <c r="I104" s="3"/>
      <c r="J104" s="3"/>
      <c r="K104" s="3"/>
      <c r="L104" s="3"/>
      <c r="M104" s="3"/>
      <c r="N104" s="3"/>
      <c r="O104" s="3"/>
    </row>
    <row r="105" spans="1:15" ht="12.75" hidden="1">
      <c r="A105" s="3"/>
      <c r="B105" s="3"/>
      <c r="C105" s="3">
        <v>91</v>
      </c>
      <c r="D105" s="3">
        <v>0.4</v>
      </c>
      <c r="E105" s="3"/>
      <c r="F105" s="3"/>
      <c r="G105" s="3">
        <f t="shared" si="9"/>
        <v>88</v>
      </c>
      <c r="H105" s="3"/>
      <c r="I105" s="3"/>
      <c r="J105" s="3"/>
      <c r="K105" s="3"/>
      <c r="L105" s="3"/>
      <c r="M105" s="3"/>
      <c r="N105" s="3"/>
      <c r="O105" s="3"/>
    </row>
    <row r="106" spans="1:15" ht="12.75" hidden="1">
      <c r="A106" s="3"/>
      <c r="B106" s="3"/>
      <c r="C106" s="3">
        <v>92</v>
      </c>
      <c r="D106" s="3">
        <v>0.4</v>
      </c>
      <c r="E106" s="3"/>
      <c r="F106" s="3"/>
      <c r="G106" s="3">
        <f t="shared" si="9"/>
        <v>88</v>
      </c>
      <c r="H106" s="3"/>
      <c r="I106" s="3"/>
      <c r="J106" s="3"/>
      <c r="K106" s="3"/>
      <c r="L106" s="3"/>
      <c r="M106" s="3"/>
      <c r="N106" s="3"/>
      <c r="O106" s="3"/>
    </row>
    <row r="107" spans="1:15" ht="12.75" hidden="1">
      <c r="A107" s="3"/>
      <c r="B107" s="3"/>
      <c r="C107" s="3">
        <v>93</v>
      </c>
      <c r="D107" s="3">
        <v>0.4</v>
      </c>
      <c r="E107" s="3"/>
      <c r="F107" s="3"/>
      <c r="G107" s="3">
        <f t="shared" si="9"/>
        <v>88</v>
      </c>
      <c r="H107" s="3"/>
      <c r="I107" s="3"/>
      <c r="J107" s="3"/>
      <c r="K107" s="3"/>
      <c r="L107" s="3"/>
      <c r="M107" s="3"/>
      <c r="N107" s="3"/>
      <c r="O107" s="3"/>
    </row>
    <row r="108" spans="1:15" ht="12.75" hidden="1">
      <c r="A108" s="3"/>
      <c r="B108" s="3"/>
      <c r="C108" s="3">
        <v>94</v>
      </c>
      <c r="D108" s="3">
        <v>0.4</v>
      </c>
      <c r="E108" s="3"/>
      <c r="F108" s="3"/>
      <c r="G108" s="3">
        <f t="shared" si="9"/>
        <v>88</v>
      </c>
      <c r="H108" s="3"/>
      <c r="I108" s="3"/>
      <c r="J108" s="3"/>
      <c r="K108" s="3"/>
      <c r="L108" s="3"/>
      <c r="M108" s="3"/>
      <c r="N108" s="3"/>
      <c r="O108" s="3"/>
    </row>
    <row r="109" spans="1:15" ht="12.75" hidden="1">
      <c r="A109" s="3"/>
      <c r="B109" s="3"/>
      <c r="C109" s="3">
        <v>95</v>
      </c>
      <c r="D109" s="3">
        <v>0.4</v>
      </c>
      <c r="E109" s="3"/>
      <c r="F109" s="3"/>
      <c r="G109" s="3">
        <f t="shared" si="9"/>
        <v>88</v>
      </c>
      <c r="H109" s="3"/>
      <c r="I109" s="3"/>
      <c r="J109" s="3"/>
      <c r="K109" s="3"/>
      <c r="L109" s="3"/>
      <c r="M109" s="3"/>
      <c r="N109" s="3"/>
      <c r="O109" s="3"/>
    </row>
    <row r="110" spans="1:15" ht="12.75" hidden="1">
      <c r="A110" s="3"/>
      <c r="B110" s="3"/>
      <c r="C110" s="3">
        <v>96</v>
      </c>
      <c r="D110" s="3">
        <v>0.4</v>
      </c>
      <c r="E110" s="3"/>
      <c r="F110" s="3"/>
      <c r="G110" s="3">
        <f t="shared" si="9"/>
        <v>88</v>
      </c>
      <c r="H110" s="3"/>
      <c r="I110" s="3"/>
      <c r="J110" s="3"/>
      <c r="K110" s="3"/>
      <c r="L110" s="3"/>
      <c r="M110" s="3"/>
      <c r="N110" s="3"/>
      <c r="O110" s="3"/>
    </row>
    <row r="111" spans="1:15" ht="12.75" hidden="1">
      <c r="A111" s="3"/>
      <c r="B111" s="3"/>
      <c r="C111" s="3">
        <v>97</v>
      </c>
      <c r="D111" s="3">
        <v>0.4</v>
      </c>
      <c r="E111" s="3"/>
      <c r="F111" s="3"/>
      <c r="G111" s="3">
        <f t="shared" si="9"/>
        <v>88</v>
      </c>
      <c r="H111" s="3"/>
      <c r="I111" s="3"/>
      <c r="J111" s="3"/>
      <c r="K111" s="3"/>
      <c r="L111" s="3"/>
      <c r="M111" s="3"/>
      <c r="N111" s="3"/>
      <c r="O111" s="3"/>
    </row>
    <row r="112" spans="1:15" ht="12.75" hidden="1">
      <c r="A112" s="3"/>
      <c r="B112" s="3"/>
      <c r="C112" s="3">
        <v>98</v>
      </c>
      <c r="D112" s="3">
        <v>0.4</v>
      </c>
      <c r="E112" s="3"/>
      <c r="F112" s="3"/>
      <c r="G112" s="3">
        <f t="shared" si="9"/>
        <v>88</v>
      </c>
      <c r="H112" s="3"/>
      <c r="I112" s="3"/>
      <c r="J112" s="3"/>
      <c r="K112" s="3"/>
      <c r="L112" s="3"/>
      <c r="M112" s="3"/>
      <c r="N112" s="3"/>
      <c r="O112" s="3"/>
    </row>
    <row r="113" spans="1:15" ht="12.75" hidden="1">
      <c r="A113" s="3"/>
      <c r="B113" s="3"/>
      <c r="C113" s="3">
        <v>99</v>
      </c>
      <c r="D113" s="3">
        <v>0.4</v>
      </c>
      <c r="E113" s="3"/>
      <c r="F113" s="3"/>
      <c r="G113" s="3">
        <f t="shared" si="9"/>
        <v>88</v>
      </c>
      <c r="H113" s="3"/>
      <c r="I113" s="3"/>
      <c r="J113" s="3"/>
      <c r="K113" s="3"/>
      <c r="L113" s="3"/>
      <c r="M113" s="3"/>
      <c r="N113" s="3"/>
      <c r="O113" s="3"/>
    </row>
    <row r="114" spans="1:15" ht="12.75" hidden="1">
      <c r="A114" s="3"/>
      <c r="B114" s="3"/>
      <c r="C114" s="3">
        <v>100</v>
      </c>
      <c r="D114" s="3">
        <v>0.3</v>
      </c>
      <c r="E114" s="3"/>
      <c r="F114" s="3"/>
      <c r="G114" s="3">
        <f t="shared" si="9"/>
        <v>66</v>
      </c>
      <c r="H114" s="3"/>
      <c r="I114" s="3"/>
      <c r="J114" s="3"/>
      <c r="K114" s="3"/>
      <c r="L114" s="3"/>
      <c r="M114" s="3"/>
      <c r="N114" s="3"/>
      <c r="O114" s="3"/>
    </row>
    <row r="115" spans="1:15" ht="12.75" hidden="1">
      <c r="A115" s="3"/>
      <c r="B115" s="3"/>
      <c r="C115" s="3">
        <v>101</v>
      </c>
      <c r="D115" s="3">
        <v>0.3</v>
      </c>
      <c r="E115" s="3"/>
      <c r="F115" s="3"/>
      <c r="G115" s="3">
        <f t="shared" si="9"/>
        <v>66</v>
      </c>
      <c r="H115" s="3"/>
      <c r="I115" s="3"/>
      <c r="J115" s="3"/>
      <c r="K115" s="3"/>
      <c r="L115" s="3"/>
      <c r="M115" s="3"/>
      <c r="N115" s="3"/>
      <c r="O115" s="3"/>
    </row>
    <row r="116" spans="1:15" ht="12.75" hidden="1">
      <c r="A116" s="3"/>
      <c r="B116" s="3"/>
      <c r="C116" s="3">
        <v>102</v>
      </c>
      <c r="D116" s="3">
        <v>0.3</v>
      </c>
      <c r="E116" s="3"/>
      <c r="F116" s="3"/>
      <c r="G116" s="3">
        <f t="shared" si="9"/>
        <v>66</v>
      </c>
      <c r="H116" s="3"/>
      <c r="I116" s="3"/>
      <c r="J116" s="3"/>
      <c r="K116" s="3"/>
      <c r="L116" s="3"/>
      <c r="M116" s="3"/>
      <c r="N116" s="3"/>
      <c r="O116" s="3"/>
    </row>
    <row r="117" spans="1:15" ht="12.75" hidden="1">
      <c r="A117" s="3"/>
      <c r="B117" s="3"/>
      <c r="C117" s="3">
        <v>103</v>
      </c>
      <c r="D117" s="3">
        <v>0.3</v>
      </c>
      <c r="E117" s="3"/>
      <c r="F117" s="3"/>
      <c r="G117" s="3">
        <f t="shared" si="9"/>
        <v>66</v>
      </c>
      <c r="H117" s="3"/>
      <c r="I117" s="3"/>
      <c r="J117" s="3"/>
      <c r="K117" s="3"/>
      <c r="L117" s="3"/>
      <c r="M117" s="3"/>
      <c r="N117" s="3"/>
      <c r="O117" s="3"/>
    </row>
    <row r="118" spans="1:15" ht="12.75" hidden="1">
      <c r="A118" s="3"/>
      <c r="B118" s="3"/>
      <c r="C118" s="3">
        <v>104</v>
      </c>
      <c r="D118" s="3">
        <v>0.3</v>
      </c>
      <c r="E118" s="3"/>
      <c r="F118" s="3"/>
      <c r="G118" s="3">
        <f t="shared" si="9"/>
        <v>66</v>
      </c>
      <c r="H118" s="3"/>
      <c r="I118" s="3"/>
      <c r="J118" s="3"/>
      <c r="K118" s="3"/>
      <c r="L118" s="3"/>
      <c r="M118" s="3"/>
      <c r="N118" s="3"/>
      <c r="O118" s="3"/>
    </row>
    <row r="119" spans="1:15" ht="12.75" hidden="1">
      <c r="A119" s="3"/>
      <c r="B119" s="3"/>
      <c r="C119" s="3">
        <v>105</v>
      </c>
      <c r="D119" s="3">
        <v>0.3</v>
      </c>
      <c r="E119" s="3"/>
      <c r="F119" s="3"/>
      <c r="G119" s="3">
        <f t="shared" si="9"/>
        <v>66</v>
      </c>
      <c r="H119" s="3"/>
      <c r="I119" s="3"/>
      <c r="J119" s="3"/>
      <c r="K119" s="3"/>
      <c r="L119" s="3"/>
      <c r="M119" s="3"/>
      <c r="N119" s="3"/>
      <c r="O119" s="3"/>
    </row>
    <row r="120" spans="1:15" ht="12.75" hidden="1">
      <c r="A120" s="3"/>
      <c r="B120" s="3"/>
      <c r="C120" s="3">
        <v>106</v>
      </c>
      <c r="D120" s="3">
        <v>0.3</v>
      </c>
      <c r="E120" s="3"/>
      <c r="F120" s="3"/>
      <c r="G120" s="3">
        <f t="shared" si="9"/>
        <v>66</v>
      </c>
      <c r="H120" s="3"/>
      <c r="I120" s="3"/>
      <c r="J120" s="3"/>
      <c r="K120" s="3"/>
      <c r="L120" s="3"/>
      <c r="M120" s="3"/>
      <c r="N120" s="3"/>
      <c r="O120" s="3"/>
    </row>
    <row r="121" spans="1:15" ht="12.75" hidden="1">
      <c r="A121" s="3"/>
      <c r="B121" s="3"/>
      <c r="C121" s="3">
        <v>107</v>
      </c>
      <c r="D121" s="3">
        <v>0.3</v>
      </c>
      <c r="E121" s="3"/>
      <c r="F121" s="3"/>
      <c r="G121" s="3">
        <f t="shared" si="9"/>
        <v>66</v>
      </c>
      <c r="H121" s="3"/>
      <c r="I121" s="3"/>
      <c r="J121" s="3"/>
      <c r="K121" s="3"/>
      <c r="L121" s="3"/>
      <c r="M121" s="3"/>
      <c r="N121" s="3"/>
      <c r="O121" s="3"/>
    </row>
    <row r="122" spans="1:15" ht="12.75" hidden="1">
      <c r="A122" s="3"/>
      <c r="B122" s="3"/>
      <c r="C122" s="3">
        <v>108</v>
      </c>
      <c r="D122" s="3">
        <v>0.3</v>
      </c>
      <c r="E122" s="3"/>
      <c r="F122" s="3"/>
      <c r="G122" s="3">
        <f t="shared" si="9"/>
        <v>66</v>
      </c>
      <c r="H122" s="3"/>
      <c r="I122" s="3"/>
      <c r="J122" s="3"/>
      <c r="K122" s="3"/>
      <c r="L122" s="3"/>
      <c r="M122" s="3"/>
      <c r="N122" s="3"/>
      <c r="O122" s="3"/>
    </row>
    <row r="123" spans="1:15" ht="12.75" hidden="1">
      <c r="A123" s="3"/>
      <c r="B123" s="3"/>
      <c r="C123" s="3">
        <v>109</v>
      </c>
      <c r="D123" s="3">
        <v>0.3</v>
      </c>
      <c r="E123" s="3"/>
      <c r="F123" s="3"/>
      <c r="G123" s="3">
        <f t="shared" si="9"/>
        <v>66</v>
      </c>
      <c r="H123" s="3"/>
      <c r="I123" s="3"/>
      <c r="J123" s="3"/>
      <c r="K123" s="3"/>
      <c r="L123" s="3"/>
      <c r="M123" s="3"/>
      <c r="N123" s="3"/>
      <c r="O123" s="3"/>
    </row>
    <row r="124" spans="1:15" ht="12.75" hidden="1">
      <c r="A124" s="3"/>
      <c r="B124" s="3"/>
      <c r="C124" s="3">
        <v>110</v>
      </c>
      <c r="D124" s="3">
        <v>0.3</v>
      </c>
      <c r="E124" s="3"/>
      <c r="F124" s="3"/>
      <c r="G124" s="3">
        <f t="shared" si="9"/>
        <v>66</v>
      </c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</sheetData>
  <sheetProtection password="CC6E" sheet="1" objects="1" scenarios="1"/>
  <conditionalFormatting sqref="G11:G17 I11:J17">
    <cfRule type="cellIs" priority="1" dxfId="0" operator="between" stopIfTrue="1">
      <formula>0</formula>
      <formula>180</formula>
    </cfRule>
  </conditionalFormatting>
  <conditionalFormatting sqref="K11:K17">
    <cfRule type="cellIs" priority="2" dxfId="0" operator="greaterThan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Bombardier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Ing. Václav Štefl</cp:lastModifiedBy>
  <cp:lastPrinted>2005-10-25T14:38:20Z</cp:lastPrinted>
  <dcterms:created xsi:type="dcterms:W3CDTF">2005-10-18T08:55:16Z</dcterms:created>
  <dcterms:modified xsi:type="dcterms:W3CDTF">2005-10-26T12:27:22Z</dcterms:modified>
  <cp:category/>
  <cp:version/>
  <cp:contentType/>
  <cp:contentStatus/>
</cp:coreProperties>
</file>